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erver\Accounting\21-22\"/>
    </mc:Choice>
  </mc:AlternateContent>
  <xr:revisionPtr revIDLastSave="0" documentId="13_ncr:1_{C6FF896C-388D-4EFF-9A97-65DD9E0AFCA6}" xr6:coauthVersionLast="47" xr6:coauthVersionMax="47" xr10:uidLastSave="{00000000-0000-0000-0000-000000000000}"/>
  <bookViews>
    <workbookView xWindow="-108" yWindow="-108" windowWidth="30936" windowHeight="12576" xr2:uid="{00000000-000D-0000-FFFF-FFFF00000000}"/>
  </bookViews>
  <sheets>
    <sheet name="Sheet1" sheetId="1" r:id="rId1"/>
  </sheets>
  <definedNames>
    <definedName name="_xlnm.Print_Area" localSheetId="0">Sheet1!$A$1:$K$51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F24" i="1"/>
  <c r="C26" i="1"/>
  <c r="C24" i="1"/>
  <c r="F17" i="1"/>
  <c r="F18" i="1" s="1"/>
  <c r="C28" i="1" l="1"/>
  <c r="D24" i="1" s="1"/>
  <c r="C18" i="1"/>
  <c r="D25" i="1" l="1"/>
  <c r="D26" i="1"/>
  <c r="D27" i="1"/>
  <c r="F27" i="1"/>
  <c r="F28" i="1" s="1"/>
  <c r="G24" i="1" l="1"/>
  <c r="G25" i="1"/>
  <c r="G26" i="1"/>
</calcChain>
</file>

<file path=xl/sharedStrings.xml><?xml version="1.0" encoding="utf-8"?>
<sst xmlns="http://schemas.openxmlformats.org/spreadsheetml/2006/main" count="82" uniqueCount="81">
  <si>
    <t>SHERWOOD &amp; MYRTIE FOSTER'S HOME FOR CHILDREN, INC.</t>
  </si>
  <si>
    <t>Our Mission Statement:  Healing the wounds of troubled children and families.</t>
  </si>
  <si>
    <t>Balance Sheet</t>
  </si>
  <si>
    <t>Cash &amp; Cash Equivalent</t>
  </si>
  <si>
    <t>Investments</t>
  </si>
  <si>
    <t>Receivables</t>
  </si>
  <si>
    <t>Prepaid Expenses</t>
  </si>
  <si>
    <t>Assets held in Trust</t>
  </si>
  <si>
    <t>Land, Buildings &amp; Equipment</t>
  </si>
  <si>
    <t>Total Assets</t>
  </si>
  <si>
    <t xml:space="preserve">ASSETS  </t>
  </si>
  <si>
    <t>LIABILITIES</t>
  </si>
  <si>
    <t>Accounts Payable</t>
  </si>
  <si>
    <t xml:space="preserve">   &amp; Other Liabilities</t>
  </si>
  <si>
    <t>Charitable Trust</t>
  </si>
  <si>
    <t xml:space="preserve">   Liability</t>
  </si>
  <si>
    <t xml:space="preserve">   Funds</t>
  </si>
  <si>
    <t>INCOME</t>
  </si>
  <si>
    <t>EXPENSES</t>
  </si>
  <si>
    <t>This Year in Review</t>
  </si>
  <si>
    <t>Residential Group Care</t>
  </si>
  <si>
    <t>Values Training</t>
  </si>
  <si>
    <t>Days of Residential Care</t>
  </si>
  <si>
    <t>Main Campus</t>
  </si>
  <si>
    <t>Occupancy Rate</t>
  </si>
  <si>
    <t>The Occupancy Rate for the Stephenville campus</t>
  </si>
  <si>
    <t>Achievers Program</t>
  </si>
  <si>
    <t>A specialized educational program provided</t>
  </si>
  <si>
    <t>five master-level teachers working with</t>
  </si>
  <si>
    <t>Officers:</t>
  </si>
  <si>
    <t>Board of Directors:</t>
  </si>
  <si>
    <t>Mike Blevins</t>
  </si>
  <si>
    <t>James E. (Bo) Cox</t>
  </si>
  <si>
    <t>Darla Doty</t>
  </si>
  <si>
    <t>Steven R. Herod</t>
  </si>
  <si>
    <t>Durwin A. (Jeff) Jeffries</t>
  </si>
  <si>
    <t>Earl Krieg, Jr.</t>
  </si>
  <si>
    <t>Clinton Nix</t>
  </si>
  <si>
    <t>Steve Parker</t>
  </si>
  <si>
    <t>Larry Pratt</t>
  </si>
  <si>
    <t>Carl Smith</t>
  </si>
  <si>
    <t>Steve Smith</t>
  </si>
  <si>
    <t>John E. Terrill</t>
  </si>
  <si>
    <t>NET ASSETS</t>
  </si>
  <si>
    <t>Total Liabilities and Net Assets</t>
  </si>
  <si>
    <t>Total Income</t>
  </si>
  <si>
    <t>Changes in Net Assets</t>
  </si>
  <si>
    <t>Direct Services</t>
  </si>
  <si>
    <t>Total Expenses</t>
  </si>
  <si>
    <t>Change in Net Assets</t>
  </si>
  <si>
    <t xml:space="preserve">Temporarily Restricted </t>
  </si>
  <si>
    <t>Debbie Giles</t>
  </si>
  <si>
    <t>Harriet Frazier, Vice President of Children's Services</t>
  </si>
  <si>
    <t>Brawnson Oliver, Vice President of Physical Plant</t>
  </si>
  <si>
    <t>Intercompany Receivable</t>
  </si>
  <si>
    <t>Phillip M. Uhrhan</t>
  </si>
  <si>
    <t>Douglas Young, President / CEO</t>
  </si>
  <si>
    <t>Lacy Barton, Vice President of Development</t>
  </si>
  <si>
    <t>Chair - Bo Cox</t>
  </si>
  <si>
    <t>Vice Chair - Steve Smith</t>
  </si>
  <si>
    <t>Secretary/Treasurer - Mike Blevins</t>
  </si>
  <si>
    <t>Krista Anderson</t>
  </si>
  <si>
    <t>Carole Patman</t>
  </si>
  <si>
    <t>Land held for sale</t>
  </si>
  <si>
    <t>Funds held for benefit of children</t>
  </si>
  <si>
    <t>The information provided above is based on audited financial statements provided by Eide Bailly LLP.</t>
  </si>
  <si>
    <t>Other</t>
  </si>
  <si>
    <t>Contributions</t>
  </si>
  <si>
    <t>Childcare Income</t>
  </si>
  <si>
    <t>General Operating</t>
  </si>
  <si>
    <t>Financial Development</t>
  </si>
  <si>
    <t xml:space="preserve">The Sanctuary Model of Trauma Informed Care has </t>
  </si>
  <si>
    <t>receives daily Biblical values training.</t>
  </si>
  <si>
    <t xml:space="preserve">been embraced for the organization and each child </t>
  </si>
  <si>
    <t>Fiscal Year 2022 - September 1, 2021 - August 31, 2022</t>
  </si>
  <si>
    <t>for the 2021-2022 school year.</t>
  </si>
  <si>
    <t>42 children.</t>
  </si>
  <si>
    <t>Our Kids achieved a campus GPA of 89.6</t>
  </si>
  <si>
    <t>84 different children were served during the year.</t>
  </si>
  <si>
    <t>15,336 days</t>
  </si>
  <si>
    <t xml:space="preserve"> was 87.53%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</si>
</sst>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2" borderId="4" xfId="0" applyFill="1" applyBorder="1"/>
    <xf numFmtId="0" fontId="0" fillId="2" borderId="6" xfId="0" applyFill="1" applyBorder="1"/>
    <xf numFmtId="0" fontId="0" fillId="2" borderId="7" xfId="0" applyFill="1" applyBorder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7" fillId="0" borderId="0" xfId="0" applyFont="1"/>
    <xf numFmtId="0" fontId="2" fillId="2" borderId="0" xfId="0" applyFont="1" applyFill="1"/>
    <xf numFmtId="164" fontId="2" fillId="2" borderId="0" xfId="1" applyNumberFormat="1" applyFont="1" applyFill="1" applyBorder="1"/>
    <xf numFmtId="164" fontId="2" fillId="2" borderId="1" xfId="1" applyNumberFormat="1" applyFont="1" applyFill="1" applyBorder="1"/>
    <xf numFmtId="164" fontId="2" fillId="2" borderId="2" xfId="1" applyNumberFormat="1" applyFont="1" applyFill="1" applyBorder="1"/>
    <xf numFmtId="164" fontId="2" fillId="2" borderId="3" xfId="1" applyNumberFormat="1" applyFont="1" applyFill="1" applyBorder="1"/>
    <xf numFmtId="0" fontId="2" fillId="2" borderId="4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8" fillId="2" borderId="0" xfId="0" applyFont="1" applyFill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0" xfId="0" applyFont="1" applyFill="1" applyAlignment="1">
      <alignment horizontal="center"/>
    </xf>
    <xf numFmtId="9" fontId="9" fillId="2" borderId="0" xfId="2" applyFont="1" applyFill="1" applyBorder="1"/>
    <xf numFmtId="164" fontId="2" fillId="2" borderId="3" xfId="0" applyNumberFormat="1" applyFont="1" applyFill="1" applyBorder="1"/>
    <xf numFmtId="9" fontId="9" fillId="2" borderId="8" xfId="2" applyFont="1" applyFill="1" applyBorder="1"/>
    <xf numFmtId="164" fontId="2" fillId="2" borderId="10" xfId="1" applyNumberFormat="1" applyFont="1" applyFill="1" applyBorder="1"/>
    <xf numFmtId="0" fontId="4" fillId="2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B46-4528-B2FC-E73B37DEAC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BB46-4528-B2FC-E73B37DEAC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BB46-4528-B2FC-E73B37DEAC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BB46-4528-B2FC-E73B37DEACFD}"/>
              </c:ext>
            </c:extLst>
          </c:dPt>
          <c:dLbls>
            <c:dLbl>
              <c:idx val="0"/>
              <c:layout>
                <c:manualLayout>
                  <c:x val="1.834913974291846E-2"/>
                  <c:y val="-3.847116743543158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46-4528-B2FC-E73B37DEACFD}"/>
                </c:ext>
              </c:extLst>
            </c:dLbl>
            <c:dLbl>
              <c:idx val="3"/>
              <c:layout>
                <c:manualLayout>
                  <c:x val="-5.2664916885389323E-2"/>
                  <c:y val="-4.30231116943715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46-4528-B2FC-E73B37DEAC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Sheet1!$B$24:$B$27</c:f>
              <c:strCache>
                <c:ptCount val="4"/>
                <c:pt idx="0">
                  <c:v>Contributions</c:v>
                </c:pt>
                <c:pt idx="1">
                  <c:v>Childcare Income</c:v>
                </c:pt>
                <c:pt idx="2">
                  <c:v>Investments</c:v>
                </c:pt>
                <c:pt idx="3">
                  <c:v>Other</c:v>
                </c:pt>
              </c:strCache>
            </c:strRef>
          </c:cat>
          <c:val>
            <c:numRef>
              <c:f>Sheet1!$D$24:$D$27</c:f>
              <c:numCache>
                <c:formatCode>0%</c:formatCode>
                <c:ptCount val="4"/>
                <c:pt idx="0">
                  <c:v>0.74585345608552234</c:v>
                </c:pt>
                <c:pt idx="1">
                  <c:v>0.24874820032543013</c:v>
                </c:pt>
                <c:pt idx="2">
                  <c:v>-3.2917835088598548E-4</c:v>
                </c:pt>
                <c:pt idx="3">
                  <c:v>5.7275219399335661E-3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B46-4528-B2FC-E73B37DEACFD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BB46-4528-B2FC-E73B37DEACF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BB46-4528-B2FC-E73B37DEACF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BB46-4528-B2FC-E73B37DEACF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BB46-4528-B2FC-E73B37DEACFD}"/>
              </c:ext>
            </c:extLst>
          </c:dPt>
          <c:cat>
            <c:strRef>
              <c:f>Sheet1!$B$24:$B$27</c:f>
              <c:strCache>
                <c:ptCount val="4"/>
                <c:pt idx="0">
                  <c:v>Contributions</c:v>
                </c:pt>
                <c:pt idx="1">
                  <c:v>Childcare Income</c:v>
                </c:pt>
                <c:pt idx="2">
                  <c:v>Investments</c:v>
                </c:pt>
                <c:pt idx="3">
                  <c:v>Other</c:v>
                </c:pt>
              </c:strCache>
            </c:strRef>
          </c:cat>
          <c:val>
            <c:numRef>
              <c:f>Sheet1!$D$24:$D$27</c:f>
              <c:numCache>
                <c:formatCode>0%</c:formatCode>
                <c:ptCount val="4"/>
                <c:pt idx="0">
                  <c:v>0.74585345608552234</c:v>
                </c:pt>
                <c:pt idx="1">
                  <c:v>0.24874820032543013</c:v>
                </c:pt>
                <c:pt idx="2">
                  <c:v>-3.2917835088598548E-4</c:v>
                </c:pt>
                <c:pt idx="3">
                  <c:v>5.7275219399335661E-3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B46-4528-B2FC-E73B37DEA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15811751854717E-2"/>
          <c:y val="0.8114591310038024"/>
          <c:w val="0.79685524858525636"/>
          <c:h val="0.158966013367679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EXPENSES</a:t>
            </a:r>
          </a:p>
        </c:rich>
      </c:tx>
      <c:layout>
        <c:manualLayout>
          <c:xMode val="edge"/>
          <c:yMode val="edge"/>
          <c:x val="0.36011017141375845"/>
          <c:y val="2.7777636315416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776740870354169"/>
          <c:y val="0.2431824173688967"/>
          <c:w val="0.73919769288098247"/>
          <c:h val="0.5119181604112663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09F-4E55-9F5A-27A2A73CA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09F-4E55-9F5A-27A2A73CA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09F-4E55-9F5A-27A2A73CA055}"/>
              </c:ext>
            </c:extLst>
          </c:dPt>
          <c:dLbls>
            <c:dLbl>
              <c:idx val="0"/>
              <c:layout>
                <c:manualLayout>
                  <c:x val="0.11113553783601759"/>
                  <c:y val="-0.106951006124234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F-4E55-9F5A-27A2A73CA055}"/>
                </c:ext>
              </c:extLst>
            </c:dLbl>
            <c:dLbl>
              <c:idx val="1"/>
              <c:layout>
                <c:manualLayout>
                  <c:x val="-6.7235345581802275E-3"/>
                  <c:y val="-2.0493584135316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9F-4E55-9F5A-27A2A73CA055}"/>
                </c:ext>
              </c:extLst>
            </c:dLbl>
            <c:dLbl>
              <c:idx val="2"/>
              <c:layout>
                <c:manualLayout>
                  <c:x val="-9.9085083114610673E-2"/>
                  <c:y val="-0.11272309711286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F-4E55-9F5A-27A2A73CA0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Sheet1!$E$24:$E$26</c:f>
              <c:strCache>
                <c:ptCount val="3"/>
                <c:pt idx="0">
                  <c:v>Direct Services</c:v>
                </c:pt>
                <c:pt idx="1">
                  <c:v>General Operating</c:v>
                </c:pt>
                <c:pt idx="2">
                  <c:v>Financial Development</c:v>
                </c:pt>
              </c:strCache>
            </c:strRef>
          </c:cat>
          <c:val>
            <c:numRef>
              <c:f>Sheet1!$G$24:$G$26</c:f>
              <c:numCache>
                <c:formatCode>0%</c:formatCode>
                <c:ptCount val="3"/>
                <c:pt idx="0">
                  <c:v>0.86131169723377765</c:v>
                </c:pt>
                <c:pt idx="1">
                  <c:v>3.7790979033188593E-2</c:v>
                </c:pt>
                <c:pt idx="2">
                  <c:v>0.10089732373303374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9F-4E55-9F5A-27A2A73CA05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009F-4E55-9F5A-27A2A73CA05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009F-4E55-9F5A-27A2A73CA05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009F-4E55-9F5A-27A2A73CA055}"/>
              </c:ext>
            </c:extLst>
          </c:dPt>
          <c:cat>
            <c:strRef>
              <c:f>Sheet1!$E$24:$E$26</c:f>
              <c:strCache>
                <c:ptCount val="3"/>
                <c:pt idx="0">
                  <c:v>Direct Services</c:v>
                </c:pt>
                <c:pt idx="1">
                  <c:v>General Operating</c:v>
                </c:pt>
                <c:pt idx="2">
                  <c:v>Financial Development</c:v>
                </c:pt>
              </c:strCache>
            </c:strRef>
          </c:cat>
          <c:val>
            <c:numRef>
              <c:f>Sheet1!$G$24:$G$26</c:f>
              <c:numCache>
                <c:formatCode>0%</c:formatCode>
                <c:ptCount val="3"/>
                <c:pt idx="0">
                  <c:v>0.86131169723377765</c:v>
                </c:pt>
                <c:pt idx="1">
                  <c:v>3.7790979033188593E-2</c:v>
                </c:pt>
                <c:pt idx="2">
                  <c:v>0.10089732373303374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09F-4E55-9F5A-27A2A73CA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7880584356733662E-2"/>
          <c:y val="0.79960129983752026"/>
          <c:w val="0.84199985033549796"/>
          <c:h val="0.176589176352955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30</xdr:row>
      <xdr:rowOff>38100</xdr:rowOff>
    </xdr:from>
    <xdr:to>
      <xdr:col>3</xdr:col>
      <xdr:colOff>114301</xdr:colOff>
      <xdr:row>38</xdr:row>
      <xdr:rowOff>161925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30</xdr:row>
      <xdr:rowOff>38100</xdr:rowOff>
    </xdr:from>
    <xdr:to>
      <xdr:col>5</xdr:col>
      <xdr:colOff>895350</xdr:colOff>
      <xdr:row>38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Normal="100" workbookViewId="0">
      <selection activeCell="E44" sqref="E44"/>
    </sheetView>
  </sheetViews>
  <sheetFormatPr defaultRowHeight="14.4" x14ac:dyDescent="0.3"/>
  <cols>
    <col min="1" max="1" width="2.5546875" customWidth="1"/>
    <col min="2" max="2" width="28.77734375" customWidth="1"/>
    <col min="3" max="3" width="15.6640625" customWidth="1"/>
    <col min="4" max="4" width="4.33203125" customWidth="1"/>
    <col min="5" max="5" width="27.6640625" customWidth="1"/>
    <col min="6" max="6" width="15.6640625" customWidth="1"/>
    <col min="7" max="7" width="2.5546875" customWidth="1"/>
    <col min="8" max="8" width="4.88671875" customWidth="1"/>
    <col min="9" max="9" width="67.6640625" bestFit="1" customWidth="1"/>
    <col min="10" max="11" width="9.109375" customWidth="1"/>
  </cols>
  <sheetData>
    <row r="2" spans="1:9" ht="21" x14ac:dyDescent="0.4">
      <c r="B2" s="32" t="s">
        <v>0</v>
      </c>
      <c r="C2" s="32"/>
      <c r="D2" s="32"/>
      <c r="E2" s="32"/>
      <c r="F2" s="32"/>
      <c r="I2" s="1" t="s">
        <v>29</v>
      </c>
    </row>
    <row r="3" spans="1:9" ht="15.6" x14ac:dyDescent="0.3">
      <c r="B3" s="33" t="s">
        <v>74</v>
      </c>
      <c r="C3" s="33"/>
      <c r="D3" s="33"/>
      <c r="E3" s="33"/>
      <c r="F3" s="33"/>
      <c r="I3" s="1" t="s">
        <v>56</v>
      </c>
    </row>
    <row r="4" spans="1:9" ht="15.6" x14ac:dyDescent="0.3">
      <c r="I4" s="1" t="s">
        <v>52</v>
      </c>
    </row>
    <row r="5" spans="1:9" ht="18" x14ac:dyDescent="0.35">
      <c r="B5" s="34" t="s">
        <v>1</v>
      </c>
      <c r="C5" s="34"/>
      <c r="D5" s="34"/>
      <c r="E5" s="34"/>
      <c r="F5" s="34"/>
      <c r="I5" s="1" t="s">
        <v>57</v>
      </c>
    </row>
    <row r="6" spans="1:9" ht="16.2" thickBot="1" x14ac:dyDescent="0.35">
      <c r="I6" s="1" t="s">
        <v>53</v>
      </c>
    </row>
    <row r="7" spans="1:9" ht="17.25" customHeight="1" x14ac:dyDescent="0.35">
      <c r="A7" s="2"/>
      <c r="B7" s="31" t="s">
        <v>2</v>
      </c>
      <c r="C7" s="31"/>
      <c r="D7" s="31"/>
      <c r="E7" s="31"/>
      <c r="F7" s="31"/>
      <c r="G7" s="3"/>
    </row>
    <row r="8" spans="1:9" ht="15.6" x14ac:dyDescent="0.3">
      <c r="A8" s="4"/>
      <c r="B8" s="5" t="s">
        <v>10</v>
      </c>
      <c r="C8" s="6"/>
      <c r="D8" s="6"/>
      <c r="E8" s="5" t="s">
        <v>11</v>
      </c>
      <c r="F8" s="6"/>
      <c r="G8" s="7"/>
    </row>
    <row r="9" spans="1:9" ht="15.6" x14ac:dyDescent="0.3">
      <c r="A9" s="4"/>
      <c r="B9" s="13" t="s">
        <v>3</v>
      </c>
      <c r="C9" s="14">
        <v>768493</v>
      </c>
      <c r="D9" s="13"/>
      <c r="E9" s="13" t="s">
        <v>12</v>
      </c>
      <c r="F9" s="14"/>
      <c r="G9" s="7"/>
      <c r="I9" s="1" t="s">
        <v>30</v>
      </c>
    </row>
    <row r="10" spans="1:9" ht="15.6" x14ac:dyDescent="0.3">
      <c r="A10" s="4"/>
      <c r="B10" s="13" t="s">
        <v>4</v>
      </c>
      <c r="C10" s="14">
        <v>198379</v>
      </c>
      <c r="D10" s="13"/>
      <c r="E10" s="13" t="s">
        <v>13</v>
      </c>
      <c r="F10" s="14">
        <v>105607</v>
      </c>
      <c r="G10" s="7"/>
      <c r="I10" s="1" t="s">
        <v>58</v>
      </c>
    </row>
    <row r="11" spans="1:9" ht="15.6" x14ac:dyDescent="0.3">
      <c r="A11" s="4"/>
      <c r="B11" s="13" t="s">
        <v>64</v>
      </c>
      <c r="C11" s="14">
        <v>17980</v>
      </c>
      <c r="D11" s="13"/>
      <c r="E11" s="13" t="s">
        <v>14</v>
      </c>
      <c r="F11" s="14"/>
      <c r="G11" s="7"/>
      <c r="I11" s="1" t="s">
        <v>59</v>
      </c>
    </row>
    <row r="12" spans="1:9" ht="15.6" x14ac:dyDescent="0.3">
      <c r="A12" s="4"/>
      <c r="B12" s="13" t="s">
        <v>5</v>
      </c>
      <c r="C12" s="14">
        <v>100135</v>
      </c>
      <c r="D12" s="13"/>
      <c r="E12" s="13" t="s">
        <v>15</v>
      </c>
      <c r="F12" s="14">
        <v>0</v>
      </c>
      <c r="G12" s="7"/>
      <c r="I12" s="1" t="s">
        <v>60</v>
      </c>
    </row>
    <row r="13" spans="1:9" ht="15.6" x14ac:dyDescent="0.3">
      <c r="A13" s="4"/>
      <c r="B13" s="13" t="s">
        <v>6</v>
      </c>
      <c r="C13" s="14">
        <v>11367</v>
      </c>
      <c r="D13" s="13"/>
      <c r="E13" s="13"/>
      <c r="F13" s="14"/>
      <c r="G13" s="7"/>
      <c r="I13" s="1"/>
    </row>
    <row r="14" spans="1:9" ht="15.6" x14ac:dyDescent="0.3">
      <c r="A14" s="4"/>
      <c r="B14" s="13" t="s">
        <v>7</v>
      </c>
      <c r="C14" s="14">
        <v>0</v>
      </c>
      <c r="D14" s="13"/>
      <c r="E14" s="13"/>
      <c r="F14" s="14"/>
      <c r="G14" s="7"/>
      <c r="I14" s="1"/>
    </row>
    <row r="15" spans="1:9" ht="15.6" x14ac:dyDescent="0.3">
      <c r="A15" s="4"/>
      <c r="B15" s="13" t="s">
        <v>63</v>
      </c>
      <c r="C15" s="14">
        <v>0</v>
      </c>
      <c r="D15" s="13"/>
      <c r="E15" s="13" t="s">
        <v>50</v>
      </c>
      <c r="F15" s="14">
        <v>10733</v>
      </c>
      <c r="G15" s="7"/>
      <c r="I15" s="1" t="s">
        <v>61</v>
      </c>
    </row>
    <row r="16" spans="1:9" ht="15.6" x14ac:dyDescent="0.3">
      <c r="A16" s="4"/>
      <c r="B16" s="13" t="s">
        <v>8</v>
      </c>
      <c r="C16" s="14">
        <v>9595006</v>
      </c>
      <c r="D16" s="13"/>
      <c r="E16" s="13" t="s">
        <v>16</v>
      </c>
      <c r="F16" s="14">
        <v>10615230</v>
      </c>
      <c r="G16" s="7"/>
      <c r="I16" s="1" t="s">
        <v>31</v>
      </c>
    </row>
    <row r="17" spans="1:9" ht="15.6" x14ac:dyDescent="0.3">
      <c r="A17" s="4"/>
      <c r="B17" s="13" t="s">
        <v>54</v>
      </c>
      <c r="C17" s="15">
        <v>40210</v>
      </c>
      <c r="D17" s="13"/>
      <c r="E17" s="6" t="s">
        <v>43</v>
      </c>
      <c r="F17" s="15">
        <f>SUM(F15:F16)</f>
        <v>10625963</v>
      </c>
      <c r="G17" s="7"/>
      <c r="I17" s="1" t="s">
        <v>32</v>
      </c>
    </row>
    <row r="18" spans="1:9" ht="16.2" thickBot="1" x14ac:dyDescent="0.35">
      <c r="A18" s="4"/>
      <c r="B18" s="13" t="s">
        <v>9</v>
      </c>
      <c r="C18" s="16">
        <f>SUM(C9:C17)</f>
        <v>10731570</v>
      </c>
      <c r="D18" s="13"/>
      <c r="E18" s="13" t="s">
        <v>44</v>
      </c>
      <c r="F18" s="17">
        <f>F10+F17</f>
        <v>10731570</v>
      </c>
      <c r="G18" s="7"/>
      <c r="I18" s="1" t="s">
        <v>33</v>
      </c>
    </row>
    <row r="19" spans="1:9" ht="16.8" thickTop="1" thickBot="1" x14ac:dyDescent="0.35">
      <c r="A19" s="9"/>
      <c r="B19" s="10"/>
      <c r="C19" s="10"/>
      <c r="D19" s="10"/>
      <c r="E19" s="10"/>
      <c r="F19" s="10"/>
      <c r="G19" s="11"/>
      <c r="I19" s="1" t="s">
        <v>51</v>
      </c>
    </row>
    <row r="20" spans="1:9" ht="15.6" x14ac:dyDescent="0.3">
      <c r="I20" s="1" t="s">
        <v>34</v>
      </c>
    </row>
    <row r="21" spans="1:9" ht="16.2" thickBot="1" x14ac:dyDescent="0.35">
      <c r="I21" s="1" t="s">
        <v>35</v>
      </c>
    </row>
    <row r="22" spans="1:9" ht="15.75" customHeight="1" x14ac:dyDescent="0.35">
      <c r="A22" s="2"/>
      <c r="B22" s="31" t="s">
        <v>46</v>
      </c>
      <c r="C22" s="31"/>
      <c r="D22" s="31"/>
      <c r="E22" s="31"/>
      <c r="F22" s="31"/>
      <c r="G22" s="3"/>
      <c r="I22" s="1" t="s">
        <v>36</v>
      </c>
    </row>
    <row r="23" spans="1:9" ht="15.6" x14ac:dyDescent="0.3">
      <c r="A23" s="4"/>
      <c r="B23" s="26" t="s">
        <v>17</v>
      </c>
      <c r="C23" s="8"/>
      <c r="D23" s="8"/>
      <c r="E23" s="26" t="s">
        <v>18</v>
      </c>
      <c r="F23" s="8"/>
      <c r="G23" s="7"/>
      <c r="I23" s="1" t="s">
        <v>37</v>
      </c>
    </row>
    <row r="24" spans="1:9" ht="15.6" x14ac:dyDescent="0.3">
      <c r="A24" s="4"/>
      <c r="B24" s="13" t="s">
        <v>67</v>
      </c>
      <c r="C24" s="14">
        <f>497547+1233582+94824+47728+593779</f>
        <v>2467460</v>
      </c>
      <c r="D24" s="27">
        <f>C24/$C$28</f>
        <v>0.74585345608552234</v>
      </c>
      <c r="E24" s="13" t="s">
        <v>47</v>
      </c>
      <c r="F24" s="14">
        <f>2242126+1361920+26748</f>
        <v>3630794</v>
      </c>
      <c r="G24" s="29">
        <f>+F24/$F$27</f>
        <v>0.86131169723377765</v>
      </c>
      <c r="I24" s="1" t="s">
        <v>38</v>
      </c>
    </row>
    <row r="25" spans="1:9" ht="15.6" x14ac:dyDescent="0.3">
      <c r="A25" s="4"/>
      <c r="B25" s="13" t="s">
        <v>68</v>
      </c>
      <c r="C25" s="14">
        <v>822918</v>
      </c>
      <c r="D25" s="27">
        <f>C25/$C$28</f>
        <v>0.24874820032543013</v>
      </c>
      <c r="E25" s="13" t="s">
        <v>69</v>
      </c>
      <c r="F25" s="14">
        <v>159305</v>
      </c>
      <c r="G25" s="29">
        <f>+F25/$F$27</f>
        <v>3.7790979033188593E-2</v>
      </c>
      <c r="I25" s="1" t="s">
        <v>62</v>
      </c>
    </row>
    <row r="26" spans="1:9" ht="15.6" x14ac:dyDescent="0.3">
      <c r="A26" s="4"/>
      <c r="B26" s="13" t="s">
        <v>4</v>
      </c>
      <c r="C26" s="14">
        <f>2009+5216-8314</f>
        <v>-1089</v>
      </c>
      <c r="D26" s="27">
        <f>C26/$C$28</f>
        <v>-3.2917835088598548E-4</v>
      </c>
      <c r="E26" s="13" t="s">
        <v>70</v>
      </c>
      <c r="F26" s="15">
        <v>425325</v>
      </c>
      <c r="G26" s="29">
        <f>+F26/$F$27</f>
        <v>0.10089732373303374</v>
      </c>
      <c r="I26" s="1" t="s">
        <v>39</v>
      </c>
    </row>
    <row r="27" spans="1:9" ht="15.6" x14ac:dyDescent="0.3">
      <c r="A27" s="4"/>
      <c r="B27" s="13" t="s">
        <v>66</v>
      </c>
      <c r="C27" s="15">
        <f>35639-49444+32753</f>
        <v>18948</v>
      </c>
      <c r="D27" s="27">
        <f>C27/$C$28</f>
        <v>5.7275219399335661E-3</v>
      </c>
      <c r="E27" s="13" t="s">
        <v>48</v>
      </c>
      <c r="F27" s="14">
        <f>+F24+F25+F26</f>
        <v>4215424</v>
      </c>
      <c r="G27" s="7"/>
      <c r="I27" s="1" t="s">
        <v>40</v>
      </c>
    </row>
    <row r="28" spans="1:9" ht="16.2" thickBot="1" x14ac:dyDescent="0.35">
      <c r="A28" s="4"/>
      <c r="B28" s="13" t="s">
        <v>45</v>
      </c>
      <c r="C28" s="14">
        <f>SUM(C24:C27)</f>
        <v>3308237</v>
      </c>
      <c r="D28" s="8"/>
      <c r="E28" s="13" t="s">
        <v>49</v>
      </c>
      <c r="F28" s="28">
        <f>+C28-F27</f>
        <v>-907187</v>
      </c>
      <c r="G28" s="7"/>
      <c r="I28" s="1" t="s">
        <v>41</v>
      </c>
    </row>
    <row r="29" spans="1:9" ht="16.8" thickTop="1" thickBot="1" x14ac:dyDescent="0.35">
      <c r="A29" s="9"/>
      <c r="B29" s="24"/>
      <c r="C29" s="30"/>
      <c r="D29" s="10"/>
      <c r="E29" s="10"/>
      <c r="F29" s="10"/>
      <c r="G29" s="11"/>
      <c r="I29" s="1" t="s">
        <v>42</v>
      </c>
    </row>
    <row r="30" spans="1:9" ht="15.6" x14ac:dyDescent="0.3">
      <c r="B30" s="12" t="s">
        <v>65</v>
      </c>
      <c r="I30" s="1" t="s">
        <v>55</v>
      </c>
    </row>
    <row r="35" spans="1:9" ht="15.6" x14ac:dyDescent="0.3">
      <c r="I35" s="1"/>
    </row>
    <row r="39" spans="1:9" ht="15" thickBot="1" x14ac:dyDescent="0.35"/>
    <row r="40" spans="1:9" ht="18" x14ac:dyDescent="0.35">
      <c r="A40" s="18"/>
      <c r="B40" s="31" t="s">
        <v>19</v>
      </c>
      <c r="C40" s="31"/>
      <c r="D40" s="31"/>
      <c r="E40" s="31"/>
      <c r="F40" s="31"/>
      <c r="G40" s="19"/>
    </row>
    <row r="41" spans="1:9" x14ac:dyDescent="0.3">
      <c r="A41" s="20"/>
      <c r="B41" s="21" t="s">
        <v>20</v>
      </c>
      <c r="C41" s="13"/>
      <c r="D41" s="13"/>
      <c r="E41" s="21" t="s">
        <v>24</v>
      </c>
      <c r="F41" s="13"/>
      <c r="G41" s="22"/>
    </row>
    <row r="42" spans="1:9" x14ac:dyDescent="0.3">
      <c r="A42" s="20"/>
      <c r="B42" s="13" t="s">
        <v>78</v>
      </c>
      <c r="C42" s="13"/>
      <c r="D42" s="13"/>
      <c r="E42" s="13" t="s">
        <v>25</v>
      </c>
      <c r="F42" s="13"/>
      <c r="G42" s="22"/>
    </row>
    <row r="43" spans="1:9" x14ac:dyDescent="0.3">
      <c r="A43" s="20"/>
      <c r="B43" s="13"/>
      <c r="C43" s="13"/>
      <c r="D43" s="13"/>
      <c r="E43" s="13" t="s">
        <v>80</v>
      </c>
      <c r="F43" s="13"/>
      <c r="G43" s="22"/>
    </row>
    <row r="44" spans="1:9" ht="6.45" customHeight="1" x14ac:dyDescent="0.3">
      <c r="A44" s="20"/>
      <c r="B44" s="13"/>
      <c r="C44" s="13"/>
      <c r="D44" s="13"/>
      <c r="E44" s="13"/>
      <c r="F44" s="13"/>
      <c r="G44" s="22"/>
    </row>
    <row r="45" spans="1:9" x14ac:dyDescent="0.3">
      <c r="A45" s="20"/>
      <c r="B45" s="21" t="s">
        <v>21</v>
      </c>
      <c r="C45" s="13"/>
      <c r="D45" s="13"/>
      <c r="E45" s="21" t="s">
        <v>26</v>
      </c>
      <c r="F45" s="13"/>
      <c r="G45" s="22"/>
    </row>
    <row r="46" spans="1:9" x14ac:dyDescent="0.3">
      <c r="A46" s="20"/>
      <c r="B46" s="13" t="s">
        <v>71</v>
      </c>
      <c r="C46" s="13"/>
      <c r="D46" s="13"/>
      <c r="E46" s="13" t="s">
        <v>27</v>
      </c>
      <c r="F46" s="13"/>
      <c r="G46" s="22"/>
    </row>
    <row r="47" spans="1:9" x14ac:dyDescent="0.3">
      <c r="A47" s="20"/>
      <c r="B47" s="13" t="s">
        <v>73</v>
      </c>
      <c r="C47" s="13"/>
      <c r="D47" s="13"/>
      <c r="E47" s="13" t="s">
        <v>28</v>
      </c>
      <c r="F47" s="13"/>
      <c r="G47" s="22"/>
    </row>
    <row r="48" spans="1:9" x14ac:dyDescent="0.3">
      <c r="A48" s="20"/>
      <c r="B48" s="13" t="s">
        <v>72</v>
      </c>
      <c r="C48" s="13"/>
      <c r="D48" s="13"/>
      <c r="E48" s="13" t="s">
        <v>76</v>
      </c>
      <c r="F48" s="13"/>
      <c r="G48" s="22"/>
    </row>
    <row r="49" spans="1:7" ht="6.45" customHeight="1" x14ac:dyDescent="0.3">
      <c r="A49" s="20"/>
      <c r="B49" s="13"/>
      <c r="C49" s="13"/>
      <c r="D49" s="13"/>
      <c r="E49" s="13"/>
      <c r="F49" s="13"/>
      <c r="G49" s="22"/>
    </row>
    <row r="50" spans="1:7" x14ac:dyDescent="0.3">
      <c r="A50" s="20"/>
      <c r="B50" s="21" t="s">
        <v>22</v>
      </c>
      <c r="C50" s="13"/>
      <c r="D50" s="13"/>
      <c r="E50" s="13" t="s">
        <v>77</v>
      </c>
      <c r="F50" s="13"/>
      <c r="G50" s="22"/>
    </row>
    <row r="51" spans="1:7" ht="15" thickBot="1" x14ac:dyDescent="0.35">
      <c r="A51" s="23"/>
      <c r="B51" s="24" t="s">
        <v>23</v>
      </c>
      <c r="C51" s="24" t="s">
        <v>79</v>
      </c>
      <c r="D51" s="24"/>
      <c r="E51" s="24" t="s">
        <v>75</v>
      </c>
      <c r="F51" s="24"/>
      <c r="G51" s="25"/>
    </row>
  </sheetData>
  <mergeCells count="6">
    <mergeCell ref="B40:F40"/>
    <mergeCell ref="B7:F7"/>
    <mergeCell ref="B2:F2"/>
    <mergeCell ref="B3:F3"/>
    <mergeCell ref="B5:F5"/>
    <mergeCell ref="B22:F22"/>
  </mergeCells>
  <pageMargins left="0.7" right="0.7" top="0.75" bottom="0.75" header="0.3" footer="0.3"/>
  <pageSetup scale="88" orientation="portrait" horizontalDpi="200" verticalDpi="200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Simon</dc:creator>
  <cp:lastModifiedBy>Michelle Rudloff</cp:lastModifiedBy>
  <cp:lastPrinted>2022-05-03T19:25:21Z</cp:lastPrinted>
  <dcterms:created xsi:type="dcterms:W3CDTF">2015-03-27T16:07:39Z</dcterms:created>
  <dcterms:modified xsi:type="dcterms:W3CDTF">2023-11-03T14:46:25Z</dcterms:modified>
</cp:coreProperties>
</file>